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0895" windowHeight="9915"/>
  </bookViews>
  <sheets>
    <sheet name="Dimension_Property" sheetId="1" r:id="rId1"/>
  </sheets>
  <calcPr calcId="124519"/>
</workbook>
</file>

<file path=xl/calcChain.xml><?xml version="1.0" encoding="utf-8"?>
<calcChain xmlns="http://schemas.openxmlformats.org/spreadsheetml/2006/main">
  <c r="N16" i="1"/>
  <c r="J16"/>
  <c r="F9"/>
  <c r="J17" s="1"/>
  <c r="F16"/>
  <c r="J20" l="1"/>
  <c r="N21"/>
  <c r="N17"/>
  <c r="J21"/>
  <c r="F17"/>
  <c r="J19"/>
  <c r="J2" s="1"/>
  <c r="F10"/>
  <c r="F14" l="1"/>
  <c r="F11"/>
  <c r="F15"/>
  <c r="J18"/>
  <c r="J10" s="1"/>
  <c r="N19"/>
  <c r="N10" s="1"/>
  <c r="F12"/>
  <c r="J4"/>
  <c r="J7"/>
  <c r="J5"/>
  <c r="J6" s="1"/>
  <c r="J3"/>
  <c r="J12" l="1"/>
  <c r="F19"/>
  <c r="J13"/>
  <c r="N18"/>
  <c r="J11"/>
  <c r="J8"/>
  <c r="F13"/>
  <c r="N20"/>
  <c r="N13"/>
  <c r="N12"/>
  <c r="N11"/>
  <c r="J14"/>
  <c r="N2" l="1"/>
  <c r="F18" s="1"/>
  <c r="N14"/>
  <c r="N4"/>
  <c r="N5" l="1"/>
  <c r="N6" s="1"/>
  <c r="N3"/>
  <c r="N7"/>
  <c r="N8" s="1"/>
</calcChain>
</file>

<file path=xl/sharedStrings.xml><?xml version="1.0" encoding="utf-8"?>
<sst xmlns="http://schemas.openxmlformats.org/spreadsheetml/2006/main" count="117" uniqueCount="63">
  <si>
    <t>(mm)</t>
  </si>
  <si>
    <t>(mm3)</t>
  </si>
  <si>
    <t>(mm4)</t>
  </si>
  <si>
    <t>(mm2)</t>
  </si>
  <si>
    <t>B.HOSSEINPOUR</t>
  </si>
  <si>
    <t>(cm2)</t>
  </si>
  <si>
    <t>(cm4)</t>
  </si>
  <si>
    <t>(m4)</t>
  </si>
  <si>
    <t>(cm)</t>
  </si>
  <si>
    <t>(cm3)</t>
  </si>
  <si>
    <t xml:space="preserve"> </t>
  </si>
  <si>
    <t>I_Flange_x_1</t>
  </si>
  <si>
    <t>I_Web_x</t>
  </si>
  <si>
    <t>I_Flange_x_2</t>
  </si>
  <si>
    <t>I_Flange_x'_2</t>
  </si>
  <si>
    <t>I_Flange_x'_3</t>
  </si>
  <si>
    <t>I_Web_x'_2</t>
  </si>
  <si>
    <t>I_Flange_y_1</t>
  </si>
  <si>
    <t>I_Web_y</t>
  </si>
  <si>
    <t>I_Web_y'_2</t>
  </si>
  <si>
    <t>I_Web_y_2</t>
  </si>
  <si>
    <t>I_Flange_y_2</t>
  </si>
  <si>
    <t>I_Flange_y'_2</t>
  </si>
  <si>
    <t>X</t>
  </si>
  <si>
    <t>Y</t>
  </si>
  <si>
    <t>(kg/m)</t>
  </si>
  <si>
    <t>t1 =</t>
  </si>
  <si>
    <t>t2 =</t>
  </si>
  <si>
    <t>b =</t>
  </si>
  <si>
    <t>h =</t>
  </si>
  <si>
    <t>I_x =</t>
  </si>
  <si>
    <t>r_x =</t>
  </si>
  <si>
    <t>S_x =</t>
  </si>
  <si>
    <t>I_x' =</t>
  </si>
  <si>
    <t>r_x' =</t>
  </si>
  <si>
    <t>S_x' =</t>
  </si>
  <si>
    <t>I_y =</t>
  </si>
  <si>
    <t>r_y =</t>
  </si>
  <si>
    <t>I_y' =</t>
  </si>
  <si>
    <t>r_y' =</t>
  </si>
  <si>
    <t>S_y' =</t>
  </si>
  <si>
    <t>hw =</t>
  </si>
  <si>
    <t>Flange Area =</t>
  </si>
  <si>
    <t>Web Area =</t>
  </si>
  <si>
    <t>Section Area =</t>
  </si>
  <si>
    <t>ez =</t>
  </si>
  <si>
    <t>eM =</t>
  </si>
  <si>
    <t>G =</t>
  </si>
  <si>
    <t>[ X ]</t>
  </si>
  <si>
    <t>[ Y ]</t>
  </si>
  <si>
    <t>[ X ' ]</t>
  </si>
  <si>
    <t>[ Y ' ]</t>
  </si>
  <si>
    <t>I_x / I_y =</t>
  </si>
  <si>
    <t>I_x' / I_y' =</t>
  </si>
  <si>
    <t>EMAD HYPER STRUCTURES CO.</t>
  </si>
  <si>
    <t>INPUT</t>
  </si>
  <si>
    <t>ورودی</t>
  </si>
  <si>
    <t>OUTPUT</t>
  </si>
  <si>
    <t>خروجی هندسی</t>
  </si>
  <si>
    <t>www.EHSCO.IR</t>
  </si>
  <si>
    <t>Email: info@ehsco.ir</t>
  </si>
  <si>
    <t>Mobile: +98 914.118.7430</t>
  </si>
  <si>
    <t>Email: b_hosseinpour2003@yahoo.com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</si>
</sst>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0.00000E+00"/>
    <numFmt numFmtId="166" formatCode="0.000E+00"/>
    <numFmt numFmtId="167" formatCode="0.0"/>
  </numFmts>
  <fonts count="17">
    <font>
      <sz val="11"/>
      <color theme="1"/>
      <name val="Arial"/>
      <family val="2"/>
      <charset val="178"/>
      <scheme val="minor"/>
    </font>
    <font>
      <sz val="12"/>
      <color theme="1"/>
      <name val="Times New Roman"/>
      <family val="1"/>
      <scheme val="major"/>
    </font>
    <font>
      <sz val="11"/>
      <color theme="1"/>
      <name val="Times New Roman"/>
      <family val="1"/>
      <scheme val="major"/>
    </font>
    <font>
      <sz val="11"/>
      <color theme="1"/>
      <name val="Tahoma"/>
      <family val="2"/>
    </font>
    <font>
      <sz val="10"/>
      <color theme="1"/>
      <name val="Tahoma"/>
      <family val="2"/>
    </font>
    <font>
      <sz val="10"/>
      <color theme="2" tint="-0.249977111117893"/>
      <name val="Tahoma"/>
      <family val="2"/>
    </font>
    <font>
      <sz val="11"/>
      <color theme="2" tint="-0.249977111117893"/>
      <name val="Arial"/>
      <family val="2"/>
      <charset val="178"/>
      <scheme val="minor"/>
    </font>
    <font>
      <i/>
      <sz val="9"/>
      <color theme="2" tint="-0.249977111117893"/>
      <name val="Arial"/>
      <family val="2"/>
      <scheme val="minor"/>
    </font>
    <font>
      <sz val="11"/>
      <name val="Arial"/>
      <family val="2"/>
      <charset val="178"/>
      <scheme val="minor"/>
    </font>
    <font>
      <i/>
      <sz val="12"/>
      <color rgb="FFC00000"/>
      <name val="Calibri"/>
      <family val="2"/>
    </font>
    <font>
      <sz val="12"/>
      <color theme="1"/>
      <name val="Tahoma"/>
      <family val="2"/>
    </font>
    <font>
      <sz val="14"/>
      <color theme="0"/>
      <name val="Times New Roman"/>
      <family val="1"/>
      <scheme val="major"/>
    </font>
    <font>
      <b/>
      <sz val="10"/>
      <name val="Tahoma"/>
      <family val="2"/>
    </font>
    <font>
      <sz val="10"/>
      <color theme="1"/>
      <name val="Arial"/>
      <family val="2"/>
      <charset val="178"/>
      <scheme val="minor"/>
    </font>
    <font>
      <sz val="12"/>
      <color theme="1"/>
      <name val="Arial"/>
      <family val="2"/>
      <charset val="178"/>
      <scheme val="minor"/>
    </font>
    <font>
      <b/>
      <sz val="11"/>
      <color rgb="FF0070C0"/>
      <name val="Arial"/>
      <family val="2"/>
      <scheme val="minor"/>
    </font>
    <font>
      <i/>
      <sz val="10"/>
      <color rgb="FFC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7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164" fontId="8" fillId="0" borderId="5" xfId="0" applyNumberFormat="1" applyFont="1" applyBorder="1" applyAlignment="1">
      <alignment horizontal="left" vertical="center"/>
    </xf>
    <xf numFmtId="164" fontId="6" fillId="0" borderId="0" xfId="0" applyNumberFormat="1" applyFont="1" applyBorder="1" applyAlignment="1">
      <alignment horizontal="left" vertical="center"/>
    </xf>
    <xf numFmtId="164" fontId="0" fillId="0" borderId="0" xfId="0" applyNumberFormat="1" applyBorder="1" applyAlignment="1">
      <alignment horizontal="left" vertical="center"/>
    </xf>
    <xf numFmtId="2" fontId="0" fillId="0" borderId="0" xfId="0" applyNumberFormat="1" applyBorder="1" applyAlignment="1">
      <alignment horizontal="left" vertical="center"/>
    </xf>
    <xf numFmtId="165" fontId="6" fillId="0" borderId="5" xfId="0" applyNumberFormat="1" applyFont="1" applyBorder="1" applyAlignment="1">
      <alignment horizontal="left" vertical="center"/>
    </xf>
    <xf numFmtId="165" fontId="6" fillId="0" borderId="0" xfId="0" applyNumberFormat="1" applyFont="1" applyBorder="1" applyAlignment="1">
      <alignment horizontal="left" vertical="center"/>
    </xf>
    <xf numFmtId="165" fontId="6" fillId="0" borderId="1" xfId="0" applyNumberFormat="1" applyFont="1" applyBorder="1" applyAlignment="1">
      <alignment horizontal="left" vertical="center"/>
    </xf>
    <xf numFmtId="165" fontId="0" fillId="3" borderId="5" xfId="0" applyNumberFormat="1" applyFill="1" applyBorder="1" applyAlignment="1">
      <alignment horizontal="left" vertical="center"/>
    </xf>
    <xf numFmtId="164" fontId="0" fillId="3" borderId="0" xfId="0" applyNumberFormat="1" applyFill="1" applyBorder="1" applyAlignment="1">
      <alignment horizontal="left" vertical="center"/>
    </xf>
    <xf numFmtId="166" fontId="0" fillId="3" borderId="0" xfId="0" applyNumberFormat="1" applyFill="1" applyBorder="1" applyAlignment="1">
      <alignment horizontal="left" vertical="center"/>
    </xf>
    <xf numFmtId="165" fontId="0" fillId="3" borderId="0" xfId="0" applyNumberFormat="1" applyFill="1" applyBorder="1" applyAlignment="1">
      <alignment horizontal="left" vertical="center"/>
    </xf>
    <xf numFmtId="165" fontId="0" fillId="3" borderId="1" xfId="0" applyNumberFormat="1" applyFill="1" applyBorder="1" applyAlignment="1">
      <alignment horizontal="left" vertical="center"/>
    </xf>
    <xf numFmtId="165" fontId="0" fillId="4" borderId="5" xfId="0" applyNumberFormat="1" applyFill="1" applyBorder="1" applyAlignment="1">
      <alignment horizontal="left" vertical="center"/>
    </xf>
    <xf numFmtId="165" fontId="0" fillId="4" borderId="0" xfId="0" applyNumberFormat="1" applyFill="1" applyBorder="1" applyAlignment="1">
      <alignment horizontal="left" vertical="center"/>
    </xf>
    <xf numFmtId="164" fontId="0" fillId="4" borderId="0" xfId="0" applyNumberFormat="1" applyFill="1" applyBorder="1" applyAlignment="1">
      <alignment horizontal="left" vertical="center"/>
    </xf>
    <xf numFmtId="165" fontId="0" fillId="4" borderId="1" xfId="0" applyNumberForma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4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/>
    </xf>
    <xf numFmtId="167" fontId="0" fillId="0" borderId="1" xfId="0" applyNumberFormat="1" applyFont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167" fontId="0" fillId="0" borderId="0" xfId="0" applyNumberFormat="1" applyBorder="1" applyAlignment="1">
      <alignment horizontal="left" vertical="center"/>
    </xf>
    <xf numFmtId="0" fontId="0" fillId="2" borderId="0" xfId="0" applyFill="1" applyBorder="1" applyAlignment="1">
      <alignment horizontal="center"/>
    </xf>
    <xf numFmtId="0" fontId="12" fillId="6" borderId="6" xfId="0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right" vertical="center"/>
    </xf>
    <xf numFmtId="0" fontId="4" fillId="3" borderId="11" xfId="0" applyFont="1" applyFill="1" applyBorder="1" applyAlignment="1">
      <alignment horizontal="right" vertical="center"/>
    </xf>
    <xf numFmtId="0" fontId="4" fillId="4" borderId="9" xfId="0" applyFont="1" applyFill="1" applyBorder="1" applyAlignment="1">
      <alignment horizontal="right" vertical="center"/>
    </xf>
    <xf numFmtId="0" fontId="4" fillId="4" borderId="10" xfId="0" applyFont="1" applyFill="1" applyBorder="1" applyAlignment="1">
      <alignment horizontal="right" vertical="center"/>
    </xf>
    <xf numFmtId="0" fontId="4" fillId="4" borderId="11" xfId="0" applyFon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13" fillId="2" borderId="11" xfId="0" applyFont="1" applyFill="1" applyBorder="1" applyAlignment="1">
      <alignment horizontal="right"/>
    </xf>
    <xf numFmtId="0" fontId="13" fillId="2" borderId="1" xfId="0" applyFont="1" applyFill="1" applyBorder="1" applyAlignment="1"/>
    <xf numFmtId="0" fontId="0" fillId="2" borderId="1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4" fillId="0" borderId="0" xfId="0" applyFont="1" applyAlignment="1">
      <alignment horizontal="center"/>
    </xf>
    <xf numFmtId="167" fontId="15" fillId="0" borderId="0" xfId="0" applyNumberFormat="1" applyFont="1" applyBorder="1" applyAlignment="1">
      <alignment horizontal="left" vertical="center"/>
    </xf>
    <xf numFmtId="167" fontId="15" fillId="0" borderId="1" xfId="0" applyNumberFormat="1" applyFont="1" applyBorder="1" applyAlignment="1">
      <alignment horizontal="left" vertic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1" fillId="5" borderId="9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6" fillId="3" borderId="12" xfId="0" applyFont="1" applyFill="1" applyBorder="1" applyAlignment="1">
      <alignment horizontal="left" vertical="center"/>
    </xf>
    <xf numFmtId="0" fontId="16" fillId="3" borderId="13" xfId="0" applyFont="1" applyFill="1" applyBorder="1" applyAlignment="1">
      <alignment horizontal="left" vertical="center"/>
    </xf>
    <xf numFmtId="0" fontId="16" fillId="3" borderId="14" xfId="0" applyFont="1" applyFill="1" applyBorder="1" applyAlignment="1">
      <alignment horizontal="left" vertical="center"/>
    </xf>
    <xf numFmtId="0" fontId="16" fillId="4" borderId="12" xfId="0" applyFont="1" applyFill="1" applyBorder="1" applyAlignment="1">
      <alignment horizontal="left" vertical="center"/>
    </xf>
    <xf numFmtId="0" fontId="16" fillId="4" borderId="13" xfId="0" applyFont="1" applyFill="1" applyBorder="1" applyAlignment="1">
      <alignment horizontal="left" vertical="center"/>
    </xf>
    <xf numFmtId="0" fontId="16" fillId="4" borderId="1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66FF99"/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1028700</xdr:colOff>
      <xdr:row>16</xdr:row>
      <xdr:rowOff>117594</xdr:rowOff>
    </xdr:to>
    <xdr:pic>
      <xdr:nvPicPr>
        <xdr:cNvPr id="2" name="Picture 1" descr="C_Angl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7650"/>
          <a:ext cx="3181350" cy="3527544"/>
        </a:xfrm>
        <a:prstGeom prst="rect">
          <a:avLst/>
        </a:prstGeom>
        <a:ln w="3175" cap="sq">
          <a:noFill/>
          <a:prstDash val="solid"/>
          <a:miter lim="8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2"/>
  <sheetViews>
    <sheetView tabSelected="1" workbookViewId="0">
      <selection activeCell="F3" sqref="F3"/>
    </sheetView>
  </sheetViews>
  <sheetFormatPr defaultRowHeight="14.25"/>
  <cols>
    <col min="1" max="1" width="14.625" style="1" customWidth="1"/>
    <col min="2" max="3" width="13.625" style="1" customWidth="1"/>
    <col min="4" max="4" width="2.625" style="1" customWidth="1"/>
    <col min="5" max="5" width="14.625" style="1" customWidth="1"/>
    <col min="6" max="6" width="10.625" style="1" customWidth="1"/>
    <col min="7" max="7" width="7.625" style="1" customWidth="1"/>
    <col min="8" max="8" width="2.625" style="1" customWidth="1"/>
    <col min="9" max="9" width="10.75" style="1" bestFit="1" customWidth="1"/>
    <col min="10" max="10" width="14.625" style="1" customWidth="1"/>
    <col min="11" max="11" width="7.625" style="1" customWidth="1"/>
    <col min="12" max="12" width="2.625" style="1" customWidth="1"/>
    <col min="13" max="13" width="10.75" style="1" bestFit="1" customWidth="1"/>
    <col min="14" max="14" width="14.625" style="1" customWidth="1"/>
    <col min="15" max="15" width="7.625" style="1" customWidth="1"/>
    <col min="16" max="16" width="2.625" style="1" customWidth="1"/>
    <col min="17" max="16384" width="9" style="1"/>
  </cols>
  <sheetData>
    <row r="1" spans="1:16" ht="20.100000000000001" customHeight="1">
      <c r="A1" s="67" t="s">
        <v>54</v>
      </c>
      <c r="B1" s="68"/>
      <c r="C1" s="68"/>
      <c r="D1" s="49"/>
      <c r="E1" s="49"/>
      <c r="F1" s="49"/>
      <c r="G1" s="49" t="s">
        <v>10</v>
      </c>
      <c r="H1" s="49"/>
      <c r="I1" s="66" t="s">
        <v>48</v>
      </c>
      <c r="J1" s="66"/>
      <c r="K1" s="66"/>
      <c r="L1" s="50"/>
      <c r="M1" s="64" t="s">
        <v>49</v>
      </c>
      <c r="N1" s="64"/>
      <c r="O1" s="64"/>
      <c r="P1" s="51"/>
    </row>
    <row r="2" spans="1:16" ht="15.75" customHeight="1">
      <c r="A2" s="52"/>
      <c r="B2" s="2"/>
      <c r="C2" s="2"/>
      <c r="D2" s="2"/>
      <c r="E2" s="42" t="s">
        <v>55</v>
      </c>
      <c r="F2" s="69" t="s">
        <v>56</v>
      </c>
      <c r="G2" s="70"/>
      <c r="H2" s="2"/>
      <c r="I2" s="43" t="s">
        <v>30</v>
      </c>
      <c r="J2" s="16">
        <f>J17+2*J16+2*J19</f>
        <v>1046186.6666666666</v>
      </c>
      <c r="K2" s="71" t="s">
        <v>2</v>
      </c>
      <c r="L2" s="25"/>
      <c r="M2" s="43" t="s">
        <v>36</v>
      </c>
      <c r="N2" s="16">
        <f>2*N16+N17+N18+2*N20</f>
        <v>139889.74358974359</v>
      </c>
      <c r="O2" s="71" t="s">
        <v>2</v>
      </c>
      <c r="P2" s="53"/>
    </row>
    <row r="3" spans="1:16" ht="15.75" customHeight="1">
      <c r="A3" s="52"/>
      <c r="B3" s="2"/>
      <c r="C3" s="2"/>
      <c r="D3" s="2"/>
      <c r="E3" s="26" t="s">
        <v>26</v>
      </c>
      <c r="F3" s="59">
        <v>8</v>
      </c>
      <c r="G3" s="29" t="s">
        <v>0</v>
      </c>
      <c r="H3" s="2"/>
      <c r="I3" s="44" t="s">
        <v>30</v>
      </c>
      <c r="J3" s="17">
        <f>J2/10000</f>
        <v>104.61866666666667</v>
      </c>
      <c r="K3" s="72" t="s">
        <v>6</v>
      </c>
      <c r="L3" s="25"/>
      <c r="M3" s="44" t="s">
        <v>36</v>
      </c>
      <c r="N3" s="17">
        <f>N2/10000</f>
        <v>13.988974358974358</v>
      </c>
      <c r="O3" s="72" t="s">
        <v>6</v>
      </c>
      <c r="P3" s="53"/>
    </row>
    <row r="4" spans="1:16" ht="15.75" customHeight="1">
      <c r="A4" s="52"/>
      <c r="B4" s="2"/>
      <c r="C4" s="2"/>
      <c r="D4" s="2"/>
      <c r="E4" s="26" t="s">
        <v>27</v>
      </c>
      <c r="F4" s="59">
        <v>5</v>
      </c>
      <c r="G4" s="29" t="s">
        <v>0</v>
      </c>
      <c r="H4" s="2"/>
      <c r="I4" s="44" t="s">
        <v>30</v>
      </c>
      <c r="J4" s="18">
        <f>J2/10^12</f>
        <v>1.0461866666666665E-6</v>
      </c>
      <c r="K4" s="72" t="s">
        <v>7</v>
      </c>
      <c r="L4" s="25"/>
      <c r="M4" s="44" t="s">
        <v>36</v>
      </c>
      <c r="N4" s="18">
        <f>N2/10^12</f>
        <v>1.398897435897436E-7</v>
      </c>
      <c r="O4" s="72" t="s">
        <v>7</v>
      </c>
      <c r="P4" s="53"/>
    </row>
    <row r="5" spans="1:16" ht="15.75">
      <c r="A5" s="52"/>
      <c r="B5" s="2"/>
      <c r="C5" s="2"/>
      <c r="D5" s="2"/>
      <c r="E5" s="26" t="s">
        <v>28</v>
      </c>
      <c r="F5" s="59">
        <v>45</v>
      </c>
      <c r="G5" s="29" t="s">
        <v>0</v>
      </c>
      <c r="H5" s="2"/>
      <c r="I5" s="44" t="s">
        <v>31</v>
      </c>
      <c r="J5" s="17">
        <f>SQRT(J2/F10)</f>
        <v>31.716694625208312</v>
      </c>
      <c r="K5" s="72" t="s">
        <v>0</v>
      </c>
      <c r="L5" s="25"/>
      <c r="M5" s="44" t="s">
        <v>37</v>
      </c>
      <c r="N5" s="17">
        <f>SQRT(N2/F10)</f>
        <v>11.597817416923407</v>
      </c>
      <c r="O5" s="72" t="s">
        <v>0</v>
      </c>
      <c r="P5" s="53"/>
    </row>
    <row r="6" spans="1:16" ht="15.75">
      <c r="A6" s="52"/>
      <c r="B6" s="2"/>
      <c r="C6" s="2"/>
      <c r="D6" s="2"/>
      <c r="E6" s="27" t="s">
        <v>29</v>
      </c>
      <c r="F6" s="60">
        <v>80</v>
      </c>
      <c r="G6" s="30" t="s">
        <v>0</v>
      </c>
      <c r="H6" s="2"/>
      <c r="I6" s="44" t="s">
        <v>31</v>
      </c>
      <c r="J6" s="17">
        <f>J5/10</f>
        <v>3.171669462520831</v>
      </c>
      <c r="K6" s="72" t="s">
        <v>8</v>
      </c>
      <c r="L6" s="25"/>
      <c r="M6" s="44" t="s">
        <v>37</v>
      </c>
      <c r="N6" s="17">
        <f>N5/10</f>
        <v>1.1597817416923406</v>
      </c>
      <c r="O6" s="72" t="s">
        <v>8</v>
      </c>
      <c r="P6" s="53"/>
    </row>
    <row r="7" spans="1:16">
      <c r="A7" s="52"/>
      <c r="B7" s="2"/>
      <c r="C7" s="2"/>
      <c r="D7" s="2"/>
      <c r="E7" s="2"/>
      <c r="F7" s="2"/>
      <c r="G7" s="2"/>
      <c r="H7" s="2"/>
      <c r="I7" s="44" t="s">
        <v>32</v>
      </c>
      <c r="J7" s="19">
        <f>J2/(F6/2)</f>
        <v>26154.666666666664</v>
      </c>
      <c r="K7" s="72" t="s">
        <v>1</v>
      </c>
      <c r="L7" s="25"/>
      <c r="M7" s="44" t="s">
        <v>32</v>
      </c>
      <c r="N7" s="19">
        <f>N2/(F5-F12)</f>
        <v>4882.0581655480983</v>
      </c>
      <c r="O7" s="72" t="s">
        <v>1</v>
      </c>
      <c r="P7" s="53"/>
    </row>
    <row r="8" spans="1:16" ht="20.100000000000001" customHeight="1">
      <c r="A8" s="52"/>
      <c r="B8" s="2"/>
      <c r="C8" s="2"/>
      <c r="D8" s="2"/>
      <c r="E8" s="42" t="s">
        <v>57</v>
      </c>
      <c r="F8" s="69" t="s">
        <v>58</v>
      </c>
      <c r="G8" s="70"/>
      <c r="H8" s="2"/>
      <c r="I8" s="45" t="s">
        <v>32</v>
      </c>
      <c r="J8" s="20">
        <f>J7/1000</f>
        <v>26.154666666666664</v>
      </c>
      <c r="K8" s="73" t="s">
        <v>9</v>
      </c>
      <c r="L8" s="2"/>
      <c r="M8" s="45" t="s">
        <v>32</v>
      </c>
      <c r="N8" s="20">
        <f>N7/1000</f>
        <v>4.8820581655480986</v>
      </c>
      <c r="O8" s="73" t="s">
        <v>9</v>
      </c>
      <c r="P8" s="53"/>
    </row>
    <row r="9" spans="1:16" ht="20.100000000000001" customHeight="1">
      <c r="A9" s="52"/>
      <c r="B9" s="2"/>
      <c r="C9" s="2"/>
      <c r="D9" s="2"/>
      <c r="E9" s="31" t="s">
        <v>41</v>
      </c>
      <c r="F9" s="9">
        <f>F6-2*F3</f>
        <v>64</v>
      </c>
      <c r="G9" s="28" t="s">
        <v>0</v>
      </c>
      <c r="H9" s="2"/>
      <c r="I9" s="65" t="s">
        <v>50</v>
      </c>
      <c r="J9" s="65"/>
      <c r="K9" s="65"/>
      <c r="L9" s="41"/>
      <c r="M9" s="63" t="s">
        <v>51</v>
      </c>
      <c r="N9" s="63"/>
      <c r="O9" s="63"/>
      <c r="P9" s="53"/>
    </row>
    <row r="10" spans="1:16" ht="20.100000000000001" customHeight="1">
      <c r="A10" s="52"/>
      <c r="B10" s="2"/>
      <c r="C10" s="2"/>
      <c r="D10" s="2"/>
      <c r="E10" s="33" t="s">
        <v>44</v>
      </c>
      <c r="F10" s="11">
        <f>F17+2*F16</f>
        <v>1040</v>
      </c>
      <c r="G10" s="29" t="s">
        <v>3</v>
      </c>
      <c r="H10" s="2"/>
      <c r="I10" s="46" t="s">
        <v>33</v>
      </c>
      <c r="J10" s="21">
        <f>J17+J18+2*J16*J20+J21</f>
        <v>7985369386.666667</v>
      </c>
      <c r="K10" s="74" t="s">
        <v>2</v>
      </c>
      <c r="L10" s="2"/>
      <c r="M10" s="46" t="s">
        <v>38</v>
      </c>
      <c r="N10" s="21">
        <f>2*N16+N17+N19+2*N21</f>
        <v>156166.66666666669</v>
      </c>
      <c r="O10" s="74" t="s">
        <v>2</v>
      </c>
      <c r="P10" s="53"/>
    </row>
    <row r="11" spans="1:16" ht="20.100000000000001" customHeight="1">
      <c r="A11" s="52"/>
      <c r="B11" s="2"/>
      <c r="C11" s="2"/>
      <c r="D11" s="2"/>
      <c r="E11" s="33" t="s">
        <v>44</v>
      </c>
      <c r="F11" s="11">
        <f>F10/100</f>
        <v>10.4</v>
      </c>
      <c r="G11" s="29" t="s">
        <v>5</v>
      </c>
      <c r="H11" s="2"/>
      <c r="I11" s="47" t="s">
        <v>33</v>
      </c>
      <c r="J11" s="22">
        <f>J10/10000</f>
        <v>798536.93866666674</v>
      </c>
      <c r="K11" s="75" t="s">
        <v>6</v>
      </c>
      <c r="L11" s="2"/>
      <c r="M11" s="47" t="s">
        <v>38</v>
      </c>
      <c r="N11" s="22">
        <f>N10/10000</f>
        <v>15.616666666666669</v>
      </c>
      <c r="O11" s="75" t="s">
        <v>6</v>
      </c>
      <c r="P11" s="53"/>
    </row>
    <row r="12" spans="1:16" ht="20.100000000000001" customHeight="1">
      <c r="A12" s="52"/>
      <c r="B12" s="2"/>
      <c r="C12" s="2"/>
      <c r="D12" s="2"/>
      <c r="E12" s="34" t="s">
        <v>45</v>
      </c>
      <c r="F12" s="11">
        <f>(2*F16*(F5/2)+F17*(F4/2))/F10</f>
        <v>16.346153846153847</v>
      </c>
      <c r="G12" s="29" t="s">
        <v>0</v>
      </c>
      <c r="H12" s="2"/>
      <c r="I12" s="47" t="s">
        <v>34</v>
      </c>
      <c r="J12" s="23">
        <f>SQRT(J10/F10)</f>
        <v>2770.9636942536426</v>
      </c>
      <c r="K12" s="75" t="s">
        <v>0</v>
      </c>
      <c r="L12" s="2"/>
      <c r="M12" s="47" t="s">
        <v>39</v>
      </c>
      <c r="N12" s="23">
        <f>SQRT(N10/F10)</f>
        <v>12.253989407954311</v>
      </c>
      <c r="O12" s="75" t="s">
        <v>0</v>
      </c>
      <c r="P12" s="53"/>
    </row>
    <row r="13" spans="1:16" ht="20.100000000000001" customHeight="1">
      <c r="A13" s="52"/>
      <c r="B13" s="2"/>
      <c r="C13" s="2"/>
      <c r="D13" s="2"/>
      <c r="E13" s="34" t="s">
        <v>45</v>
      </c>
      <c r="F13" s="11">
        <f>F12/10</f>
        <v>1.6346153846153846</v>
      </c>
      <c r="G13" s="29" t="s">
        <v>8</v>
      </c>
      <c r="H13" s="2"/>
      <c r="I13" s="47" t="s">
        <v>35</v>
      </c>
      <c r="J13" s="22">
        <f>J10/F6</f>
        <v>99817117.333333343</v>
      </c>
      <c r="K13" s="75" t="s">
        <v>1</v>
      </c>
      <c r="L13" s="2"/>
      <c r="M13" s="47" t="s">
        <v>40</v>
      </c>
      <c r="N13" s="22">
        <f>N10/F5</f>
        <v>3470.3703703703709</v>
      </c>
      <c r="O13" s="75" t="s">
        <v>1</v>
      </c>
      <c r="P13" s="53"/>
    </row>
    <row r="14" spans="1:16" ht="20.100000000000001" customHeight="1">
      <c r="A14" s="52"/>
      <c r="B14" s="2"/>
      <c r="C14" s="2"/>
      <c r="D14" s="2"/>
      <c r="E14" s="34" t="s">
        <v>46</v>
      </c>
      <c r="F14" s="12">
        <f>F5^2*F3*(F6-F3)^2/(4*J2)-F4/2</f>
        <v>17.568311582381728</v>
      </c>
      <c r="G14" s="29" t="s">
        <v>0</v>
      </c>
      <c r="H14" s="2"/>
      <c r="I14" s="48" t="s">
        <v>35</v>
      </c>
      <c r="J14" s="24">
        <f>J13/1000</f>
        <v>99817.117333333343</v>
      </c>
      <c r="K14" s="76" t="s">
        <v>9</v>
      </c>
      <c r="L14" s="2"/>
      <c r="M14" s="48" t="s">
        <v>40</v>
      </c>
      <c r="N14" s="24">
        <f>N13/1000</f>
        <v>3.4703703703703708</v>
      </c>
      <c r="O14" s="76" t="s">
        <v>9</v>
      </c>
      <c r="P14" s="53"/>
    </row>
    <row r="15" spans="1:16" ht="20.100000000000001" customHeight="1">
      <c r="A15" s="52"/>
      <c r="B15" s="2"/>
      <c r="C15" s="2"/>
      <c r="D15" s="2"/>
      <c r="E15" s="35" t="s">
        <v>47</v>
      </c>
      <c r="F15" s="12">
        <f>F10*1000*7800/10^9</f>
        <v>8.1120000000000001</v>
      </c>
      <c r="G15" s="29" t="s">
        <v>25</v>
      </c>
      <c r="H15" s="2"/>
      <c r="I15" s="63" t="s">
        <v>23</v>
      </c>
      <c r="J15" s="63"/>
      <c r="K15" s="63"/>
      <c r="L15" s="41"/>
      <c r="M15" s="63" t="s">
        <v>24</v>
      </c>
      <c r="N15" s="63"/>
      <c r="O15" s="63"/>
      <c r="P15" s="53"/>
    </row>
    <row r="16" spans="1:16" ht="20.100000000000001" customHeight="1">
      <c r="A16" s="52"/>
      <c r="B16" s="2"/>
      <c r="C16" s="2"/>
      <c r="D16" s="2"/>
      <c r="E16" s="32" t="s">
        <v>42</v>
      </c>
      <c r="F16" s="10">
        <f>F3*F5</f>
        <v>360</v>
      </c>
      <c r="G16" s="37" t="s">
        <v>3</v>
      </c>
      <c r="H16" s="2"/>
      <c r="I16" s="3" t="s">
        <v>11</v>
      </c>
      <c r="J16" s="13">
        <f>(F5*F3^3)/12</f>
        <v>1920</v>
      </c>
      <c r="K16" s="4" t="s">
        <v>2</v>
      </c>
      <c r="L16" s="2"/>
      <c r="M16" s="3" t="s">
        <v>17</v>
      </c>
      <c r="N16" s="13">
        <f>(F3*F5^3)/12</f>
        <v>60750</v>
      </c>
      <c r="O16" s="4" t="s">
        <v>2</v>
      </c>
      <c r="P16" s="53"/>
    </row>
    <row r="17" spans="1:16" ht="20.100000000000001" customHeight="1">
      <c r="A17" s="52"/>
      <c r="B17" s="2"/>
      <c r="C17" s="2"/>
      <c r="D17" s="2"/>
      <c r="E17" s="32" t="s">
        <v>43</v>
      </c>
      <c r="F17" s="10">
        <f>F9*F4</f>
        <v>320</v>
      </c>
      <c r="G17" s="37" t="s">
        <v>3</v>
      </c>
      <c r="H17" s="2"/>
      <c r="I17" s="5" t="s">
        <v>12</v>
      </c>
      <c r="J17" s="14">
        <f>F4*F9^3/12</f>
        <v>109226.66666666667</v>
      </c>
      <c r="K17" s="6" t="s">
        <v>2</v>
      </c>
      <c r="L17" s="2"/>
      <c r="M17" s="5" t="s">
        <v>18</v>
      </c>
      <c r="N17" s="14">
        <f>F9*F4^3/12</f>
        <v>666.66666666666663</v>
      </c>
      <c r="O17" s="6" t="s">
        <v>2</v>
      </c>
      <c r="P17" s="53"/>
    </row>
    <row r="18" spans="1:16" ht="20.100000000000001" customHeight="1">
      <c r="A18" s="52"/>
      <c r="B18" s="2"/>
      <c r="C18" s="2"/>
      <c r="D18" s="2"/>
      <c r="E18" s="34" t="s">
        <v>52</v>
      </c>
      <c r="F18" s="40">
        <f>J2/N2</f>
        <v>7.4786516853932579</v>
      </c>
      <c r="G18" s="29"/>
      <c r="H18" s="2"/>
      <c r="I18" s="5" t="s">
        <v>16</v>
      </c>
      <c r="J18" s="14">
        <f>F17*(F6/2)^2</f>
        <v>512000</v>
      </c>
      <c r="K18" s="6" t="s">
        <v>2</v>
      </c>
      <c r="L18" s="2"/>
      <c r="M18" s="5" t="s">
        <v>20</v>
      </c>
      <c r="N18" s="14">
        <f>F17*(F12-F4/2)*2</f>
        <v>8861.538461538461</v>
      </c>
      <c r="O18" s="6" t="s">
        <v>2</v>
      </c>
      <c r="P18" s="53"/>
    </row>
    <row r="19" spans="1:16" ht="20.100000000000001" customHeight="1">
      <c r="A19" s="52"/>
      <c r="B19" s="2"/>
      <c r="C19" s="2"/>
      <c r="D19" s="2"/>
      <c r="E19" s="36" t="s">
        <v>53</v>
      </c>
      <c r="F19" s="38">
        <f>J10/N10</f>
        <v>51133.635346851646</v>
      </c>
      <c r="G19" s="39"/>
      <c r="H19" s="2"/>
      <c r="I19" s="5" t="s">
        <v>13</v>
      </c>
      <c r="J19" s="14">
        <f>F16*(F9/2+F3/2)^2</f>
        <v>466560</v>
      </c>
      <c r="K19" s="6" t="s">
        <v>2</v>
      </c>
      <c r="L19" s="2"/>
      <c r="M19" s="5" t="s">
        <v>19</v>
      </c>
      <c r="N19" s="14">
        <f>F17*(F4/2)*2</f>
        <v>1600</v>
      </c>
      <c r="O19" s="6" t="s">
        <v>2</v>
      </c>
      <c r="P19" s="53"/>
    </row>
    <row r="20" spans="1:16" ht="20.100000000000001" customHeight="1">
      <c r="A20" s="52"/>
      <c r="B20" s="2"/>
      <c r="C20" s="2"/>
      <c r="D20" s="2"/>
      <c r="E20" s="2"/>
      <c r="F20" s="2"/>
      <c r="G20" s="2"/>
      <c r="H20" s="2"/>
      <c r="I20" s="5" t="s">
        <v>14</v>
      </c>
      <c r="J20" s="14">
        <f>F16*(F6-F3/2)^2</f>
        <v>2079360</v>
      </c>
      <c r="K20" s="6" t="s">
        <v>2</v>
      </c>
      <c r="L20" s="2"/>
      <c r="M20" s="5" t="s">
        <v>21</v>
      </c>
      <c r="N20" s="14">
        <f>F16*(F5/2-F12)*2</f>
        <v>4430.7692307692305</v>
      </c>
      <c r="O20" s="6" t="s">
        <v>2</v>
      </c>
      <c r="P20" s="53"/>
    </row>
    <row r="21" spans="1:16" ht="25.5" customHeight="1">
      <c r="A21" s="52"/>
      <c r="B21" s="2"/>
      <c r="C21" s="2"/>
      <c r="D21" s="2"/>
      <c r="E21" s="2"/>
      <c r="F21" s="2"/>
      <c r="G21" s="2"/>
      <c r="H21" s="2"/>
      <c r="I21" s="7" t="s">
        <v>15</v>
      </c>
      <c r="J21" s="15">
        <f>F16*(F3/2)^2</f>
        <v>5760</v>
      </c>
      <c r="K21" s="8" t="s">
        <v>2</v>
      </c>
      <c r="L21" s="2"/>
      <c r="M21" s="7" t="s">
        <v>22</v>
      </c>
      <c r="N21" s="15">
        <f>F16*(F5/2)*2</f>
        <v>16200</v>
      </c>
      <c r="O21" s="8" t="s">
        <v>2</v>
      </c>
      <c r="P21" s="53"/>
    </row>
    <row r="22" spans="1:16" s="58" customFormat="1" ht="20.100000000000001" customHeight="1">
      <c r="A22" s="54" t="s">
        <v>59</v>
      </c>
      <c r="B22" s="61" t="s">
        <v>60</v>
      </c>
      <c r="C22" s="61"/>
      <c r="D22" s="62" t="s">
        <v>4</v>
      </c>
      <c r="E22" s="62"/>
      <c r="F22" s="62" t="s">
        <v>61</v>
      </c>
      <c r="G22" s="62"/>
      <c r="H22" s="62"/>
      <c r="I22" s="61" t="s">
        <v>62</v>
      </c>
      <c r="J22" s="61"/>
      <c r="K22" s="61"/>
      <c r="L22" s="61"/>
      <c r="M22" s="55"/>
      <c r="N22" s="56"/>
      <c r="O22" s="56"/>
      <c r="P22" s="57"/>
    </row>
  </sheetData>
  <mergeCells count="13">
    <mergeCell ref="A1:C1"/>
    <mergeCell ref="F2:G2"/>
    <mergeCell ref="F8:G8"/>
    <mergeCell ref="M15:O15"/>
    <mergeCell ref="M1:O1"/>
    <mergeCell ref="I9:K9"/>
    <mergeCell ref="M9:O9"/>
    <mergeCell ref="I1:K1"/>
    <mergeCell ref="B22:C22"/>
    <mergeCell ref="D22:E22"/>
    <mergeCell ref="F22:H22"/>
    <mergeCell ref="I22:L22"/>
    <mergeCell ref="I15:K1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8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Dimension_Property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C_Section Parameters</dc:title>
  <dc:subject>Mechanics of Materials</dc:subject>
  <dc:creator>B_HOSSEINPOUR</dc:creator>
  <cp:lastModifiedBy>B_HOSSEINPOUR</cp:lastModifiedBy>
  <cp:lastPrinted>2009-05-24T08:59:40Z</cp:lastPrinted>
  <dcterms:created xsi:type="dcterms:W3CDTF">2009-03-14T13:33:17Z</dcterms:created>
  <dcterms:modified xsi:type="dcterms:W3CDTF">2016-07-14T10:49:04Z</dcterms:modified>
</cp:coreProperties>
</file>